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9440" windowHeight="8445" activeTab="2"/>
  </bookViews>
  <sheets>
    <sheet name="B資金収支計算書" sheetId="1" r:id="rId1"/>
    <sheet name="公開用" sheetId="2" r:id="rId2"/>
    <sheet name="公開用 (簡易版)" sheetId="3" r:id="rId3"/>
  </sheets>
  <definedNames/>
  <calcPr fullCalcOnLoad="1"/>
</workbook>
</file>

<file path=xl/sharedStrings.xml><?xml version="1.0" encoding="utf-8"?>
<sst xmlns="http://schemas.openxmlformats.org/spreadsheetml/2006/main" count="139" uniqueCount="60">
  <si>
    <t>資金収支計算書</t>
  </si>
  <si>
    <t xml:space="preserve">社会福祉事業（会計基準）  </t>
  </si>
  <si>
    <t>社会福祉法人　和習会</t>
  </si>
  <si>
    <t>（単位：円）</t>
  </si>
  <si>
    <t xml:space="preserve">     勘    定    科    目</t>
  </si>
  <si>
    <t>予    算</t>
  </si>
  <si>
    <t>決    算</t>
  </si>
  <si>
    <t>差    異</t>
  </si>
  <si>
    <t xml:space="preserve">受取利息配当金収入                      </t>
  </si>
  <si>
    <t xml:space="preserve">人件費支出                              </t>
  </si>
  <si>
    <t xml:space="preserve">事務費支出                              </t>
  </si>
  <si>
    <t xml:space="preserve">事業費支出                              </t>
  </si>
  <si>
    <t xml:space="preserve">事業外支出                              </t>
  </si>
  <si>
    <t xml:space="preserve">　　施設整備等収入計 (４)               </t>
  </si>
  <si>
    <t xml:space="preserve">　　施設整備等支出計 (５)               </t>
  </si>
  <si>
    <t xml:space="preserve">借入金元金償還金支出                    </t>
  </si>
  <si>
    <t xml:space="preserve">前期末支払資金残高 (１２)               </t>
  </si>
  <si>
    <t xml:space="preserve">当期末支払資金残高 (１１)＋(１２)       </t>
  </si>
  <si>
    <t xml:space="preserve">予備費 (10)                           </t>
  </si>
  <si>
    <t>当期資金収支差額合計 
     (11)＝(3)＋(6)＋(9)－(10)</t>
  </si>
  <si>
    <t>　　施設整備等資金収支差額 
     (６)＝(４)－(５)</t>
  </si>
  <si>
    <t>施設設備等による収支</t>
  </si>
  <si>
    <t>　　施設整備等資金収支差額 
     (６)＝(４)－(５)</t>
  </si>
  <si>
    <t xml:space="preserve">予備費 (10)                           </t>
  </si>
  <si>
    <t>当期資金収支差額合計 
     (11)＝(3)＋(6)＋(9)－(10)</t>
  </si>
  <si>
    <t>（単位：千円）</t>
  </si>
  <si>
    <t>その他の収入</t>
  </si>
  <si>
    <t xml:space="preserve">雑支出                                 </t>
  </si>
  <si>
    <t>固定資産取得支出</t>
  </si>
  <si>
    <t>固定資産除却・廃棄支出</t>
  </si>
  <si>
    <t xml:space="preserve">サービス区分間繰入金収入                    </t>
  </si>
  <si>
    <t xml:space="preserve">サービス区分間繰入金収入                    </t>
  </si>
  <si>
    <t xml:space="preserve">サービス区分間繰入金支出                    </t>
  </si>
  <si>
    <t xml:space="preserve">サービス区分間繰入金支出                    </t>
  </si>
  <si>
    <t xml:space="preserve">その他の活動支出計 (８)                     </t>
  </si>
  <si>
    <t xml:space="preserve">その他の活動支出計 (８)                     </t>
  </si>
  <si>
    <t>　その他の活動資金収支差額 
     (９)＝(７)－(８)</t>
  </si>
  <si>
    <t>事業活動による収支</t>
  </si>
  <si>
    <t xml:space="preserve">支払利息支出                          </t>
  </si>
  <si>
    <t xml:space="preserve">積立資産支出                        </t>
  </si>
  <si>
    <t>施設整備等補助金収入</t>
  </si>
  <si>
    <t>施設整備等寄付金収入</t>
  </si>
  <si>
    <t>その他の施設整備等による支出</t>
  </si>
  <si>
    <t>固定資産除却・廃棄支出</t>
  </si>
  <si>
    <t xml:space="preserve">　　事業活動収入計 (１)                     </t>
  </si>
  <si>
    <t xml:space="preserve">　　事業活動支出計 (２)                     </t>
  </si>
  <si>
    <t>固定資産売却収入</t>
  </si>
  <si>
    <t>その他の施設整備等による収入</t>
  </si>
  <si>
    <t>その他の活動による収支</t>
  </si>
  <si>
    <t xml:space="preserve">　　その他の活動収入計 (７)                     </t>
  </si>
  <si>
    <t>　　事業活動資金収支差額 
     (３)＝(１)－(２)</t>
  </si>
  <si>
    <t xml:space="preserve">　　その他の活動収入計 (７)                     </t>
  </si>
  <si>
    <t xml:space="preserve">介護保険事業収入                            </t>
  </si>
  <si>
    <t>その他の事業収入</t>
  </si>
  <si>
    <t>経常経費寄付金収入</t>
  </si>
  <si>
    <t xml:space="preserve">介護保険事業収入                        </t>
  </si>
  <si>
    <t>自 平成29年04月01日    至 平成30年03月31日</t>
  </si>
  <si>
    <t>平成29年度　決算</t>
  </si>
  <si>
    <t>自　平成30年04月01日　至　平成31年03月31日</t>
  </si>
  <si>
    <t>平成30年度　決算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</si>
</sst>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38" fontId="0" fillId="0" borderId="0" xfId="48" applyFont="1" applyAlignment="1">
      <alignment horizontal="center" vertical="center"/>
    </xf>
    <xf numFmtId="38" fontId="0" fillId="0" borderId="0" xfId="48" applyFont="1" applyAlignment="1">
      <alignment horizontal="right" vertical="center"/>
    </xf>
    <xf numFmtId="38" fontId="0" fillId="0" borderId="11" xfId="48" applyFont="1" applyBorder="1" applyAlignment="1">
      <alignment vertical="center"/>
    </xf>
    <xf numFmtId="38" fontId="0" fillId="0" borderId="0" xfId="48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right"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33" borderId="10" xfId="48" applyFill="1" applyBorder="1" applyAlignment="1">
      <alignment vertical="center"/>
    </xf>
    <xf numFmtId="38" fontId="0" fillId="33" borderId="0" xfId="48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0" fillId="33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D52" sqref="D52"/>
    </sheetView>
  </sheetViews>
  <sheetFormatPr defaultColWidth="9.00390625" defaultRowHeight="13.5"/>
  <cols>
    <col min="1" max="1" width="4.25390625" style="0" customWidth="1"/>
    <col min="2" max="2" width="29.50390625" style="0" customWidth="1"/>
    <col min="3" max="5" width="18.00390625" style="1" customWidth="1"/>
  </cols>
  <sheetData>
    <row r="1" spans="1:5" ht="17.25">
      <c r="A1" s="17" t="s">
        <v>0</v>
      </c>
      <c r="B1" s="17"/>
      <c r="C1" s="17"/>
      <c r="D1" s="17"/>
      <c r="E1" s="17"/>
    </row>
    <row r="2" spans="1:5" ht="13.5">
      <c r="A2" s="18" t="s">
        <v>56</v>
      </c>
      <c r="B2" s="18"/>
      <c r="C2" s="18"/>
      <c r="D2" s="18"/>
      <c r="E2" s="18"/>
    </row>
    <row r="3" spans="1:5" ht="13.5">
      <c r="A3" s="19" t="s">
        <v>57</v>
      </c>
      <c r="B3" s="19"/>
      <c r="C3" s="19"/>
      <c r="D3" s="19"/>
      <c r="E3" s="19"/>
    </row>
    <row r="4" ht="13.5">
      <c r="E4" s="7" t="s">
        <v>1</v>
      </c>
    </row>
    <row r="5" ht="13.5">
      <c r="E5" s="7" t="s">
        <v>2</v>
      </c>
    </row>
    <row r="7" ht="13.5">
      <c r="E7" s="7" t="s">
        <v>3</v>
      </c>
    </row>
    <row r="8" spans="2:5" ht="13.5">
      <c r="B8" t="s">
        <v>4</v>
      </c>
      <c r="C8" s="6" t="s">
        <v>5</v>
      </c>
      <c r="D8" s="6" t="s">
        <v>6</v>
      </c>
      <c r="E8" s="6" t="s">
        <v>7</v>
      </c>
    </row>
    <row r="10" ht="13.5">
      <c r="A10" t="s">
        <v>37</v>
      </c>
    </row>
    <row r="11" spans="2:5" ht="13.5">
      <c r="B11" t="s">
        <v>52</v>
      </c>
      <c r="C11" s="1">
        <v>399149000</v>
      </c>
      <c r="D11" s="1">
        <v>399175226</v>
      </c>
      <c r="E11" s="1">
        <f>D11-C11</f>
        <v>26226</v>
      </c>
    </row>
    <row r="12" spans="2:5" ht="13.5">
      <c r="B12" t="s">
        <v>53</v>
      </c>
      <c r="C12" s="1">
        <v>0</v>
      </c>
      <c r="D12" s="1">
        <v>0</v>
      </c>
      <c r="E12" s="1">
        <f>D12-C12</f>
        <v>0</v>
      </c>
    </row>
    <row r="13" spans="2:5" ht="13.5">
      <c r="B13" t="s">
        <v>54</v>
      </c>
      <c r="C13" s="1">
        <v>50000</v>
      </c>
      <c r="D13" s="1">
        <v>50000</v>
      </c>
      <c r="E13" s="1">
        <f>D13-C13</f>
        <v>0</v>
      </c>
    </row>
    <row r="14" spans="2:5" ht="13.5">
      <c r="B14" t="s">
        <v>8</v>
      </c>
      <c r="C14" s="1">
        <v>4000</v>
      </c>
      <c r="D14" s="1">
        <v>35021</v>
      </c>
      <c r="E14" s="1">
        <f>D14-C14</f>
        <v>31021</v>
      </c>
    </row>
    <row r="15" spans="2:5" ht="13.5">
      <c r="B15" t="s">
        <v>26</v>
      </c>
      <c r="C15" s="1">
        <v>126000</v>
      </c>
      <c r="D15" s="1">
        <v>138136</v>
      </c>
      <c r="E15" s="1">
        <f>D15-C15</f>
        <v>12136</v>
      </c>
    </row>
    <row r="16" spans="2:5" ht="13.5">
      <c r="B16" s="2" t="s">
        <v>44</v>
      </c>
      <c r="C16" s="3">
        <f>SUM(C11:C15)</f>
        <v>399329000</v>
      </c>
      <c r="D16" s="3">
        <f>SUM(D11:D15)</f>
        <v>399398383</v>
      </c>
      <c r="E16" s="3">
        <f>SUM(E11:E15)</f>
        <v>69383</v>
      </c>
    </row>
    <row r="17" spans="2:5" ht="13.5">
      <c r="B17" t="s">
        <v>9</v>
      </c>
      <c r="C17" s="1">
        <v>249038000</v>
      </c>
      <c r="D17" s="1">
        <v>243097278</v>
      </c>
      <c r="E17" s="1">
        <f aca="true" t="shared" si="0" ref="E17:E22">C17-D17</f>
        <v>5940722</v>
      </c>
    </row>
    <row r="18" spans="2:5" ht="13.5">
      <c r="B18" t="s">
        <v>11</v>
      </c>
      <c r="C18" s="1">
        <v>52637000</v>
      </c>
      <c r="D18" s="1">
        <v>50618456</v>
      </c>
      <c r="E18" s="1">
        <f t="shared" si="0"/>
        <v>2018544</v>
      </c>
    </row>
    <row r="19" spans="2:5" ht="13.5">
      <c r="B19" t="s">
        <v>10</v>
      </c>
      <c r="C19" s="1">
        <v>39582000</v>
      </c>
      <c r="D19" s="1">
        <v>35524174</v>
      </c>
      <c r="E19" s="1">
        <f t="shared" si="0"/>
        <v>4057826</v>
      </c>
    </row>
    <row r="20" spans="2:5" ht="13.5">
      <c r="B20" t="s">
        <v>12</v>
      </c>
      <c r="C20" s="1">
        <v>0</v>
      </c>
      <c r="D20" s="1">
        <v>0</v>
      </c>
      <c r="E20" s="1">
        <f t="shared" si="0"/>
        <v>0</v>
      </c>
    </row>
    <row r="21" spans="2:5" ht="13.5">
      <c r="B21" t="s">
        <v>38</v>
      </c>
      <c r="C21" s="1">
        <v>2878000</v>
      </c>
      <c r="D21" s="1">
        <v>2825400</v>
      </c>
      <c r="E21" s="1">
        <f t="shared" si="0"/>
        <v>52600</v>
      </c>
    </row>
    <row r="22" spans="2:5" ht="13.5">
      <c r="B22" t="s">
        <v>27</v>
      </c>
      <c r="C22" s="1">
        <v>1000</v>
      </c>
      <c r="D22" s="1">
        <v>0</v>
      </c>
      <c r="E22" s="1">
        <f t="shared" si="0"/>
        <v>1000</v>
      </c>
    </row>
    <row r="23" spans="2:5" ht="13.5">
      <c r="B23" s="2" t="s">
        <v>45</v>
      </c>
      <c r="C23" s="3">
        <f>SUM(C17:C22)</f>
        <v>344136000</v>
      </c>
      <c r="D23" s="3">
        <f>SUM(D17:D22)</f>
        <v>332065308</v>
      </c>
      <c r="E23" s="3">
        <f>SUM(E17:E22)</f>
        <v>12070692</v>
      </c>
    </row>
    <row r="24" spans="2:5" ht="27">
      <c r="B24" s="5" t="s">
        <v>50</v>
      </c>
      <c r="C24" s="3">
        <f>C16-C23</f>
        <v>55193000</v>
      </c>
      <c r="D24" s="3">
        <f>D16-D23</f>
        <v>67333075</v>
      </c>
      <c r="E24" s="3">
        <f>E16+E23</f>
        <v>12140075</v>
      </c>
    </row>
    <row r="26" ht="13.5">
      <c r="A26" t="s">
        <v>21</v>
      </c>
    </row>
    <row r="27" spans="2:5" ht="13.5">
      <c r="B27" t="s">
        <v>40</v>
      </c>
      <c r="C27" s="1">
        <v>1750000</v>
      </c>
      <c r="D27" s="1">
        <v>1750000</v>
      </c>
      <c r="E27" s="1">
        <f>D27-C27</f>
        <v>0</v>
      </c>
    </row>
    <row r="28" spans="2:5" ht="13.5">
      <c r="B28" t="s">
        <v>41</v>
      </c>
      <c r="E28" s="1">
        <f>D28-C28</f>
        <v>0</v>
      </c>
    </row>
    <row r="29" spans="2:5" ht="13.5">
      <c r="B29" t="s">
        <v>46</v>
      </c>
      <c r="D29" s="1">
        <v>0</v>
      </c>
      <c r="E29" s="1">
        <f>D29-C29</f>
        <v>0</v>
      </c>
    </row>
    <row r="30" spans="2:5" ht="13.5">
      <c r="B30" t="s">
        <v>47</v>
      </c>
      <c r="E30" s="1">
        <f>D30-C30</f>
        <v>0</v>
      </c>
    </row>
    <row r="31" spans="2:5" ht="13.5">
      <c r="B31" s="2" t="s">
        <v>13</v>
      </c>
      <c r="C31" s="3">
        <f>SUM(C27:C30)</f>
        <v>1750000</v>
      </c>
      <c r="D31" s="3">
        <f>SUM(D27:D30)</f>
        <v>1750000</v>
      </c>
      <c r="E31" s="3">
        <f>SUM(E27:E30)</f>
        <v>0</v>
      </c>
    </row>
    <row r="32" spans="2:5" ht="13.5">
      <c r="B32" t="s">
        <v>15</v>
      </c>
      <c r="C32" s="1">
        <v>22326000</v>
      </c>
      <c r="D32" s="1">
        <v>21150000</v>
      </c>
      <c r="E32" s="1">
        <f>C32-D32</f>
        <v>1176000</v>
      </c>
    </row>
    <row r="33" spans="2:5" ht="13.5">
      <c r="B33" t="s">
        <v>28</v>
      </c>
      <c r="C33" s="1">
        <v>3637000</v>
      </c>
      <c r="D33" s="1">
        <v>3467651</v>
      </c>
      <c r="E33" s="1">
        <f>C33-D33</f>
        <v>169349</v>
      </c>
    </row>
    <row r="34" spans="2:5" ht="13.5">
      <c r="B34" t="s">
        <v>29</v>
      </c>
      <c r="C34" s="1">
        <v>0</v>
      </c>
      <c r="D34" s="1">
        <v>0</v>
      </c>
      <c r="E34" s="1">
        <f>C34-D34</f>
        <v>0</v>
      </c>
    </row>
    <row r="35" spans="2:5" ht="13.5">
      <c r="B35" s="2" t="s">
        <v>14</v>
      </c>
      <c r="C35" s="3">
        <f>SUM(C32:C34)</f>
        <v>25963000</v>
      </c>
      <c r="D35" s="3">
        <f>SUM(D32:D34)</f>
        <v>24617651</v>
      </c>
      <c r="E35" s="3">
        <f>SUM(E32:E34)</f>
        <v>1345349</v>
      </c>
    </row>
    <row r="36" spans="2:5" ht="27">
      <c r="B36" s="5" t="s">
        <v>20</v>
      </c>
      <c r="C36" s="3">
        <f>C31-C35</f>
        <v>-24213000</v>
      </c>
      <c r="D36" s="3">
        <f>D31-D35</f>
        <v>-22867651</v>
      </c>
      <c r="E36" s="3">
        <f>E31+E35</f>
        <v>1345349</v>
      </c>
    </row>
    <row r="37" ht="13.5">
      <c r="B37" s="4"/>
    </row>
    <row r="38" ht="13.5">
      <c r="A38" t="s">
        <v>48</v>
      </c>
    </row>
    <row r="39" spans="2:5" ht="13.5">
      <c r="B39" t="s">
        <v>30</v>
      </c>
      <c r="C39" s="1">
        <v>7354000</v>
      </c>
      <c r="D39" s="1">
        <v>39960074</v>
      </c>
      <c r="E39" s="1">
        <f>D39-C39</f>
        <v>32606074</v>
      </c>
    </row>
    <row r="40" spans="2:5" ht="13.5">
      <c r="B40" s="2" t="s">
        <v>49</v>
      </c>
      <c r="C40" s="3">
        <f>SUM(C39)</f>
        <v>7354000</v>
      </c>
      <c r="D40" s="3">
        <f>SUM(D39)</f>
        <v>39960074</v>
      </c>
      <c r="E40" s="3">
        <f>SUM(E39)</f>
        <v>32606074</v>
      </c>
    </row>
    <row r="41" spans="2:5" ht="13.5">
      <c r="B41" t="s">
        <v>39</v>
      </c>
      <c r="C41" s="1">
        <v>30000000</v>
      </c>
      <c r="D41" s="1">
        <v>30000000</v>
      </c>
      <c r="E41" s="1">
        <f>C41-D41</f>
        <v>0</v>
      </c>
    </row>
    <row r="42" spans="2:5" ht="13.5">
      <c r="B42" t="s">
        <v>32</v>
      </c>
      <c r="C42" s="1">
        <v>7354000</v>
      </c>
      <c r="D42" s="1">
        <v>39960074</v>
      </c>
      <c r="E42" s="1">
        <f>C42-D42</f>
        <v>-32606074</v>
      </c>
    </row>
    <row r="43" spans="2:5" ht="13.5">
      <c r="B43" s="2" t="s">
        <v>34</v>
      </c>
      <c r="C43" s="3">
        <f>SUM(C41:C42)</f>
        <v>37354000</v>
      </c>
      <c r="D43" s="3">
        <f>SUM(D41:D42)</f>
        <v>69960074</v>
      </c>
      <c r="E43" s="3">
        <f>SUM(E41:E42)</f>
        <v>-32606074</v>
      </c>
    </row>
    <row r="44" spans="2:5" ht="27">
      <c r="B44" s="5" t="s">
        <v>36</v>
      </c>
      <c r="C44" s="3">
        <f>C40-C43</f>
        <v>-30000000</v>
      </c>
      <c r="D44" s="3">
        <f>D40-D43</f>
        <v>-30000000</v>
      </c>
      <c r="E44" s="3">
        <f>E40+E43</f>
        <v>0</v>
      </c>
    </row>
    <row r="46" spans="2:5" ht="13.5">
      <c r="B46" s="2" t="s">
        <v>18</v>
      </c>
      <c r="C46" s="3">
        <v>0</v>
      </c>
      <c r="D46" s="8"/>
      <c r="E46" s="8"/>
    </row>
    <row r="47" spans="2:5" ht="27">
      <c r="B47" s="5" t="s">
        <v>19</v>
      </c>
      <c r="C47" s="3">
        <f>C24+C36+C44-C46</f>
        <v>980000</v>
      </c>
      <c r="D47" s="3">
        <f>D24+D36+D44-D46</f>
        <v>14465424</v>
      </c>
      <c r="E47" s="3">
        <f>E24+E36+E44-E46</f>
        <v>13485424</v>
      </c>
    </row>
    <row r="49" spans="2:5" ht="13.5">
      <c r="B49" s="2" t="s">
        <v>16</v>
      </c>
      <c r="C49" s="3"/>
      <c r="D49" s="3">
        <v>144807946</v>
      </c>
      <c r="E49" s="3">
        <f>D49-C49</f>
        <v>144807946</v>
      </c>
    </row>
    <row r="50" spans="2:5" ht="13.5">
      <c r="B50" s="2" t="s">
        <v>17</v>
      </c>
      <c r="C50" s="3">
        <f>C47</f>
        <v>980000</v>
      </c>
      <c r="D50" s="3">
        <f>D47+D49</f>
        <v>159273370</v>
      </c>
      <c r="E50" s="3">
        <f>D50-C50</f>
        <v>158293370</v>
      </c>
    </row>
  </sheetData>
  <sheetProtection/>
  <mergeCells count="3">
    <mergeCell ref="A1:E1"/>
    <mergeCell ref="A2:E2"/>
    <mergeCell ref="A3:E3"/>
  </mergeCells>
  <printOptions/>
  <pageMargins left="0.47" right="0.43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D24" sqref="D24"/>
    </sheetView>
  </sheetViews>
  <sheetFormatPr defaultColWidth="9.00390625" defaultRowHeight="13.5" outlineLevelRow="1"/>
  <cols>
    <col min="1" max="1" width="4.25390625" style="0" customWidth="1"/>
    <col min="2" max="2" width="29.50390625" style="0" customWidth="1"/>
    <col min="3" max="5" width="15.25390625" style="10" customWidth="1"/>
  </cols>
  <sheetData>
    <row r="1" spans="1:5" ht="17.25">
      <c r="A1" s="17" t="s">
        <v>0</v>
      </c>
      <c r="B1" s="17"/>
      <c r="C1" s="17"/>
      <c r="D1" s="17"/>
      <c r="E1" s="17"/>
    </row>
    <row r="2" spans="1:5" ht="13.5">
      <c r="A2" s="18" t="str">
        <f>'B資金収支計算書'!A2</f>
        <v>自 平成29年04月01日    至 平成30年03月31日</v>
      </c>
      <c r="B2" s="18"/>
      <c r="C2" s="18"/>
      <c r="D2" s="18"/>
      <c r="E2" s="18"/>
    </row>
    <row r="3" spans="1:5" ht="13.5">
      <c r="A3" s="18" t="str">
        <f>'B資金収支計算書'!A3</f>
        <v>平成29年度　決算</v>
      </c>
      <c r="B3" s="18"/>
      <c r="C3" s="18"/>
      <c r="D3" s="18"/>
      <c r="E3" s="18"/>
    </row>
    <row r="4" ht="13.5">
      <c r="E4" s="11" t="s">
        <v>1</v>
      </c>
    </row>
    <row r="5" ht="13.5">
      <c r="E5" s="11" t="s">
        <v>2</v>
      </c>
    </row>
    <row r="7" ht="13.5">
      <c r="E7" s="14" t="s">
        <v>25</v>
      </c>
    </row>
    <row r="8" spans="2:5" ht="13.5">
      <c r="B8" t="s">
        <v>4</v>
      </c>
      <c r="C8" s="9" t="s">
        <v>5</v>
      </c>
      <c r="D8" s="9" t="s">
        <v>6</v>
      </c>
      <c r="E8" s="9" t="s">
        <v>7</v>
      </c>
    </row>
    <row r="10" ht="13.5">
      <c r="A10" t="s">
        <v>37</v>
      </c>
    </row>
    <row r="11" spans="2:5" ht="13.5" hidden="1" outlineLevel="1">
      <c r="B11" t="s">
        <v>55</v>
      </c>
      <c r="C11" s="10">
        <f>'B資金収支計算書'!C11/1000</f>
        <v>399149</v>
      </c>
      <c r="D11" s="10">
        <f>'B資金収支計算書'!D11/1000</f>
        <v>399175.226</v>
      </c>
      <c r="E11" s="10">
        <f>'B資金収支計算書'!E11/1000</f>
        <v>26.226</v>
      </c>
    </row>
    <row r="12" spans="2:5" ht="13.5" hidden="1" outlineLevel="1">
      <c r="B12" t="s">
        <v>53</v>
      </c>
      <c r="C12" s="10">
        <f>'B資金収支計算書'!C12/1000</f>
        <v>0</v>
      </c>
      <c r="D12" s="10">
        <f>'B資金収支計算書'!D12/1000</f>
        <v>0</v>
      </c>
      <c r="E12" s="10">
        <f>'B資金収支計算書'!E12/1000</f>
        <v>0</v>
      </c>
    </row>
    <row r="13" spans="2:5" ht="13.5" hidden="1" outlineLevel="1">
      <c r="B13" t="s">
        <v>54</v>
      </c>
      <c r="C13" s="10">
        <f>'B資金収支計算書'!C13/1000</f>
        <v>50</v>
      </c>
      <c r="D13" s="10">
        <f>'B資金収支計算書'!D13/1000</f>
        <v>50</v>
      </c>
      <c r="E13" s="10">
        <f>'B資金収支計算書'!E13/1000</f>
        <v>0</v>
      </c>
    </row>
    <row r="14" spans="2:5" ht="13.5" hidden="1" outlineLevel="1">
      <c r="B14" t="s">
        <v>8</v>
      </c>
      <c r="C14" s="10">
        <f>'B資金収支計算書'!C14/1000</f>
        <v>4</v>
      </c>
      <c r="D14" s="10">
        <f>'B資金収支計算書'!D14/1000</f>
        <v>35.021</v>
      </c>
      <c r="E14" s="10">
        <f>'B資金収支計算書'!E14/1000</f>
        <v>31.021</v>
      </c>
    </row>
    <row r="15" spans="2:5" ht="13.5" hidden="1" outlineLevel="1">
      <c r="B15" t="s">
        <v>26</v>
      </c>
      <c r="C15" s="10">
        <f>'B資金収支計算書'!C15/1000</f>
        <v>126</v>
      </c>
      <c r="D15" s="10">
        <f>'B資金収支計算書'!D15/1000</f>
        <v>138.136</v>
      </c>
      <c r="E15" s="10">
        <f>'B資金収支計算書'!E15/1000</f>
        <v>12.136</v>
      </c>
    </row>
    <row r="16" spans="2:5" ht="13.5" collapsed="1">
      <c r="B16" s="2" t="s">
        <v>44</v>
      </c>
      <c r="C16" s="12">
        <f>SUM(C11:C15)</f>
        <v>399329</v>
      </c>
      <c r="D16" s="12">
        <f>SUM(D11:D15)</f>
        <v>399398.38300000003</v>
      </c>
      <c r="E16" s="12">
        <f>SUM(E11:E15)</f>
        <v>69.383</v>
      </c>
    </row>
    <row r="17" spans="2:5" ht="13.5" hidden="1" outlineLevel="1">
      <c r="B17" t="s">
        <v>9</v>
      </c>
      <c r="C17" s="10">
        <f>'B資金収支計算書'!C17/1000</f>
        <v>249038</v>
      </c>
      <c r="D17" s="10">
        <f>'B資金収支計算書'!D17/1000</f>
        <v>243097.278</v>
      </c>
      <c r="E17" s="10">
        <f>'B資金収支計算書'!E17/1000</f>
        <v>5940.722</v>
      </c>
    </row>
    <row r="18" spans="2:5" ht="13.5" hidden="1" outlineLevel="1">
      <c r="B18" t="s">
        <v>11</v>
      </c>
      <c r="C18" s="10">
        <f>'B資金収支計算書'!C18/1000</f>
        <v>52637</v>
      </c>
      <c r="D18" s="10">
        <f>'B資金収支計算書'!D18/1000</f>
        <v>50618.456</v>
      </c>
      <c r="E18" s="10">
        <f>'B資金収支計算書'!E18/1000</f>
        <v>2018.544</v>
      </c>
    </row>
    <row r="19" spans="2:5" ht="13.5" hidden="1" outlineLevel="1">
      <c r="B19" t="s">
        <v>10</v>
      </c>
      <c r="C19" s="10">
        <f>'B資金収支計算書'!C19/1000</f>
        <v>39582</v>
      </c>
      <c r="D19" s="10">
        <f>'B資金収支計算書'!D19/1000</f>
        <v>35524.174</v>
      </c>
      <c r="E19" s="10">
        <f>'B資金収支計算書'!E19/1000</f>
        <v>4057.826</v>
      </c>
    </row>
    <row r="20" spans="2:5" ht="13.5" hidden="1" outlineLevel="1">
      <c r="B20" t="s">
        <v>12</v>
      </c>
      <c r="C20" s="10">
        <f>'B資金収支計算書'!C20/1000</f>
        <v>0</v>
      </c>
      <c r="D20" s="10">
        <f>'B資金収支計算書'!D20/1000</f>
        <v>0</v>
      </c>
      <c r="E20" s="10">
        <f>'B資金収支計算書'!E20/1000</f>
        <v>0</v>
      </c>
    </row>
    <row r="21" spans="2:5" ht="13.5" hidden="1" outlineLevel="1">
      <c r="B21" t="s">
        <v>38</v>
      </c>
      <c r="C21" s="10">
        <f>'B資金収支計算書'!C21/1000</f>
        <v>2878</v>
      </c>
      <c r="D21" s="10">
        <f>'B資金収支計算書'!D21/1000</f>
        <v>2825.4</v>
      </c>
      <c r="E21" s="10">
        <f>'B資金収支計算書'!E21/1000</f>
        <v>52.6</v>
      </c>
    </row>
    <row r="22" spans="2:5" ht="13.5" hidden="1" outlineLevel="1">
      <c r="B22" t="s">
        <v>27</v>
      </c>
      <c r="C22" s="10">
        <f>'B資金収支計算書'!C22/1000</f>
        <v>1</v>
      </c>
      <c r="D22" s="10">
        <f>'B資金収支計算書'!D22/1000</f>
        <v>0</v>
      </c>
      <c r="E22" s="10">
        <f>'B資金収支計算書'!E22/1000</f>
        <v>1</v>
      </c>
    </row>
    <row r="23" spans="2:5" ht="13.5" collapsed="1">
      <c r="B23" s="2" t="s">
        <v>45</v>
      </c>
      <c r="C23" s="12">
        <f>SUM(C17:C22)</f>
        <v>344136</v>
      </c>
      <c r="D23" s="12">
        <f>SUM(D17:D22)</f>
        <v>332065.308</v>
      </c>
      <c r="E23" s="12">
        <f>ROUNDDOWN('B資金収支計算書'!E23/1000,0)</f>
        <v>12070</v>
      </c>
    </row>
    <row r="24" spans="2:5" ht="27">
      <c r="B24" s="5" t="s">
        <v>50</v>
      </c>
      <c r="C24" s="12">
        <f>'B資金収支計算書'!C24/1000</f>
        <v>55193</v>
      </c>
      <c r="D24" s="12">
        <f>'B資金収支計算書'!D24/1000</f>
        <v>67333.075</v>
      </c>
      <c r="E24" s="12">
        <f>'B資金収支計算書'!E24/1000</f>
        <v>12140.075</v>
      </c>
    </row>
    <row r="26" ht="13.5">
      <c r="A26" t="s">
        <v>21</v>
      </c>
    </row>
    <row r="27" spans="2:5" ht="13.5" hidden="1" outlineLevel="1">
      <c r="B27" t="s">
        <v>40</v>
      </c>
      <c r="C27" s="10">
        <f>'B資金収支計算書'!C27/1000</f>
        <v>1750</v>
      </c>
      <c r="D27" s="10">
        <f>'B資金収支計算書'!D27/1000</f>
        <v>1750</v>
      </c>
      <c r="E27" s="10">
        <f>'B資金収支計算書'!E27/1000</f>
        <v>0</v>
      </c>
    </row>
    <row r="28" spans="2:5" ht="13.5" hidden="1" outlineLevel="1">
      <c r="B28" t="s">
        <v>41</v>
      </c>
      <c r="C28" s="10">
        <f>'B資金収支計算書'!C28/1000</f>
        <v>0</v>
      </c>
      <c r="D28" s="10">
        <f>'B資金収支計算書'!D28/1000</f>
        <v>0</v>
      </c>
      <c r="E28" s="10">
        <f>'B資金収支計算書'!E28/1000</f>
        <v>0</v>
      </c>
    </row>
    <row r="29" spans="2:5" ht="13.5" hidden="1" outlineLevel="1">
      <c r="B29" t="s">
        <v>43</v>
      </c>
      <c r="C29" s="10">
        <f>'B資金収支計算書'!C29/1000</f>
        <v>0</v>
      </c>
      <c r="D29" s="10">
        <f>'B資金収支計算書'!D29/1000</f>
        <v>0</v>
      </c>
      <c r="E29" s="10">
        <f>'B資金収支計算書'!E29/1000</f>
        <v>0</v>
      </c>
    </row>
    <row r="30" spans="2:5" ht="13.5" hidden="1" outlineLevel="1">
      <c r="B30" t="s">
        <v>42</v>
      </c>
      <c r="C30" s="10">
        <f>'B資金収支計算書'!C30/1000</f>
        <v>0</v>
      </c>
      <c r="D30" s="10">
        <f>'B資金収支計算書'!D30/1000</f>
        <v>0</v>
      </c>
      <c r="E30" s="10">
        <f>'B資金収支計算書'!E30/1000</f>
        <v>0</v>
      </c>
    </row>
    <row r="31" spans="2:5" ht="13.5" collapsed="1">
      <c r="B31" s="2" t="s">
        <v>13</v>
      </c>
      <c r="C31" s="12">
        <f>SUM(C27:C30)</f>
        <v>1750</v>
      </c>
      <c r="D31" s="12">
        <f>SUM(D27:D30)</f>
        <v>1750</v>
      </c>
      <c r="E31" s="12">
        <f>SUM(E27:E30)</f>
        <v>0</v>
      </c>
    </row>
    <row r="32" spans="2:5" ht="13.5" hidden="1" outlineLevel="1">
      <c r="B32" t="s">
        <v>15</v>
      </c>
      <c r="C32" s="10">
        <f>'B資金収支計算書'!C32/1000</f>
        <v>22326</v>
      </c>
      <c r="D32" s="10">
        <f>'B資金収支計算書'!D32/1000</f>
        <v>21150</v>
      </c>
      <c r="E32" s="10">
        <f>'B資金収支計算書'!E32/1000</f>
        <v>1176</v>
      </c>
    </row>
    <row r="33" ht="13.5" hidden="1" outlineLevel="1">
      <c r="B33" t="s">
        <v>28</v>
      </c>
    </row>
    <row r="34" ht="13.5" hidden="1" outlineLevel="1">
      <c r="B34" t="s">
        <v>29</v>
      </c>
    </row>
    <row r="35" spans="2:5" ht="13.5" collapsed="1">
      <c r="B35" s="2" t="s">
        <v>14</v>
      </c>
      <c r="C35" s="12">
        <f>'B資金収支計算書'!C35/1000</f>
        <v>25963</v>
      </c>
      <c r="D35" s="12">
        <f>ROUNDDOWN('B資金収支計算書'!D35/1000,0)</f>
        <v>24617</v>
      </c>
      <c r="E35" s="12">
        <f>'B資金収支計算書'!E35/1000</f>
        <v>1345.349</v>
      </c>
    </row>
    <row r="36" spans="2:5" ht="27">
      <c r="B36" s="5" t="s">
        <v>22</v>
      </c>
      <c r="C36" s="12">
        <f>'B資金収支計算書'!C36/1000</f>
        <v>-24213</v>
      </c>
      <c r="D36" s="12">
        <f>D31-D35</f>
        <v>-22867</v>
      </c>
      <c r="E36" s="12">
        <f>'B資金収支計算書'!E36/1000</f>
        <v>1345.349</v>
      </c>
    </row>
    <row r="37" ht="13.5">
      <c r="B37" s="4"/>
    </row>
    <row r="38" ht="13.5">
      <c r="A38" t="s">
        <v>48</v>
      </c>
    </row>
    <row r="39" spans="2:5" ht="13.5" hidden="1" outlineLevel="1">
      <c r="B39" t="s">
        <v>31</v>
      </c>
      <c r="C39" s="10">
        <f>'B資金収支計算書'!C39/1000</f>
        <v>7354</v>
      </c>
      <c r="D39" s="10">
        <f>'B資金収支計算書'!D39/1000</f>
        <v>39960.074</v>
      </c>
      <c r="E39" s="10">
        <f>'B資金収支計算書'!E39/1000</f>
        <v>32606.074</v>
      </c>
    </row>
    <row r="40" spans="2:5" ht="13.5" collapsed="1">
      <c r="B40" s="2" t="s">
        <v>51</v>
      </c>
      <c r="C40" s="12">
        <f>SUM(C39)</f>
        <v>7354</v>
      </c>
      <c r="D40" s="12">
        <f>SUM(D39)</f>
        <v>39960.074</v>
      </c>
      <c r="E40" s="12">
        <f>SUM(E39)</f>
        <v>32606.074</v>
      </c>
    </row>
    <row r="41" spans="2:5" ht="13.5" hidden="1" outlineLevel="1">
      <c r="B41" t="s">
        <v>39</v>
      </c>
      <c r="C41" s="10">
        <f>'B資金収支計算書'!C41/1000</f>
        <v>30000</v>
      </c>
      <c r="D41" s="10">
        <f>'B資金収支計算書'!D41/1000</f>
        <v>30000</v>
      </c>
      <c r="E41" s="10">
        <f>'B資金収支計算書'!E41/1000</f>
        <v>0</v>
      </c>
    </row>
    <row r="42" spans="2:5" ht="13.5" hidden="1" outlineLevel="1">
      <c r="B42" t="s">
        <v>33</v>
      </c>
      <c r="C42" s="10">
        <f>'B資金収支計算書'!C42/1000</f>
        <v>7354</v>
      </c>
      <c r="D42" s="10">
        <f>'B資金収支計算書'!D42/1000</f>
        <v>39960.074</v>
      </c>
      <c r="E42" s="10">
        <f>'B資金収支計算書'!E42/1000</f>
        <v>-32606.074</v>
      </c>
    </row>
    <row r="43" spans="2:5" ht="13.5" collapsed="1">
      <c r="B43" s="2" t="s">
        <v>35</v>
      </c>
      <c r="C43" s="12">
        <f>SUM(C41:C42)</f>
        <v>37354</v>
      </c>
      <c r="D43" s="12">
        <f>SUM(D41:D42)</f>
        <v>69960.074</v>
      </c>
      <c r="E43" s="12">
        <f>SUM(E41:E42)</f>
        <v>-32606.074</v>
      </c>
    </row>
    <row r="44" spans="2:5" ht="27">
      <c r="B44" s="5" t="s">
        <v>36</v>
      </c>
      <c r="C44" s="12">
        <f>C40-C43</f>
        <v>-30000</v>
      </c>
      <c r="D44" s="12">
        <f>'B資金収支計算書'!D44/1000</f>
        <v>-30000</v>
      </c>
      <c r="E44" s="12">
        <f>'B資金収支計算書'!E44/1000</f>
        <v>0</v>
      </c>
    </row>
    <row r="46" spans="2:5" ht="13.5">
      <c r="B46" s="2" t="s">
        <v>23</v>
      </c>
      <c r="C46" s="12">
        <v>0</v>
      </c>
      <c r="D46" s="13"/>
      <c r="E46" s="13"/>
    </row>
    <row r="47" spans="2:5" ht="27">
      <c r="B47" s="5" t="s">
        <v>24</v>
      </c>
      <c r="C47" s="12">
        <f>'B資金収支計算書'!C47/1000</f>
        <v>980</v>
      </c>
      <c r="D47" s="12">
        <f>'B資金収支計算書'!D47/1000</f>
        <v>14465.424</v>
      </c>
      <c r="E47" s="12">
        <f>'B資金収支計算書'!E47/1000</f>
        <v>13485.424</v>
      </c>
    </row>
    <row r="49" spans="2:5" ht="13.5">
      <c r="B49" s="2" t="s">
        <v>16</v>
      </c>
      <c r="C49" s="12"/>
      <c r="D49" s="12">
        <f>ROUNDDOWN('B資金収支計算書'!D49/1000,0)</f>
        <v>144807</v>
      </c>
      <c r="E49" s="12">
        <f>ROUNDDOWN('B資金収支計算書'!E49/1000,0)</f>
        <v>144807</v>
      </c>
    </row>
    <row r="50" spans="2:5" ht="13.5">
      <c r="B50" s="2" t="s">
        <v>17</v>
      </c>
      <c r="C50" s="12">
        <f>'B資金収支計算書'!C50/1000</f>
        <v>980</v>
      </c>
      <c r="D50" s="12">
        <f>'B資金収支計算書'!D50/1000</f>
        <v>159273.37</v>
      </c>
      <c r="E50" s="12">
        <f>'B資金収支計算書'!E50/1000</f>
        <v>158293.37</v>
      </c>
    </row>
  </sheetData>
  <sheetProtection/>
  <mergeCells count="3">
    <mergeCell ref="A1:E1"/>
    <mergeCell ref="A2:E2"/>
    <mergeCell ref="A3:E3"/>
  </mergeCells>
  <printOptions/>
  <pageMargins left="0.83" right="0.43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G6" sqref="G6"/>
    </sheetView>
  </sheetViews>
  <sheetFormatPr defaultColWidth="9.00390625" defaultRowHeight="13.5" outlineLevelRow="1"/>
  <cols>
    <col min="1" max="1" width="4.25390625" style="0" customWidth="1"/>
    <col min="2" max="2" width="29.50390625" style="0" customWidth="1"/>
    <col min="3" max="5" width="15.25390625" style="10" customWidth="1"/>
  </cols>
  <sheetData>
    <row r="1" spans="1:5" ht="17.25">
      <c r="A1" s="17" t="s">
        <v>0</v>
      </c>
      <c r="B1" s="17"/>
      <c r="C1" s="17"/>
      <c r="D1" s="17"/>
      <c r="E1" s="17"/>
    </row>
    <row r="2" spans="1:5" ht="13.5">
      <c r="A2" s="20" t="s">
        <v>58</v>
      </c>
      <c r="B2" s="20"/>
      <c r="C2" s="20"/>
      <c r="D2" s="20"/>
      <c r="E2" s="20"/>
    </row>
    <row r="3" spans="1:5" ht="13.5">
      <c r="A3" s="21" t="s">
        <v>59</v>
      </c>
      <c r="B3" s="20"/>
      <c r="C3" s="20"/>
      <c r="D3" s="20"/>
      <c r="E3" s="20"/>
    </row>
    <row r="4" ht="13.5">
      <c r="E4" s="11" t="s">
        <v>1</v>
      </c>
    </row>
    <row r="5" ht="13.5">
      <c r="E5" s="11" t="s">
        <v>2</v>
      </c>
    </row>
    <row r="7" ht="13.5">
      <c r="E7" s="14" t="s">
        <v>25</v>
      </c>
    </row>
    <row r="8" spans="2:5" ht="13.5">
      <c r="B8" t="s">
        <v>4</v>
      </c>
      <c r="C8" s="9" t="s">
        <v>5</v>
      </c>
      <c r="D8" s="9" t="s">
        <v>6</v>
      </c>
      <c r="E8" s="9" t="s">
        <v>7</v>
      </c>
    </row>
    <row r="9" spans="8:12" ht="13.5">
      <c r="H9" s="22"/>
      <c r="I9" s="22"/>
      <c r="J9" s="22"/>
      <c r="K9" s="22"/>
      <c r="L9" s="22"/>
    </row>
    <row r="10" ht="13.5">
      <c r="A10" t="s">
        <v>37</v>
      </c>
    </row>
    <row r="11" spans="2:5" ht="13.5" customHeight="1" hidden="1" outlineLevel="1">
      <c r="B11" t="s">
        <v>55</v>
      </c>
      <c r="C11" s="10">
        <f>'B資金収支計算書'!C11/1000</f>
        <v>399149</v>
      </c>
      <c r="D11" s="10">
        <f>'B資金収支計算書'!D11/1000</f>
        <v>399175.226</v>
      </c>
      <c r="E11" s="10">
        <f>'B資金収支計算書'!E11/1000</f>
        <v>26.226</v>
      </c>
    </row>
    <row r="12" spans="2:5" ht="13.5" hidden="1" outlineLevel="1">
      <c r="B12" t="s">
        <v>53</v>
      </c>
      <c r="C12" s="10">
        <f>'B資金収支計算書'!C12/1000</f>
        <v>0</v>
      </c>
      <c r="D12" s="10">
        <f>'B資金収支計算書'!D12/1000</f>
        <v>0</v>
      </c>
      <c r="E12" s="10">
        <f>'B資金収支計算書'!E12/1000</f>
        <v>0</v>
      </c>
    </row>
    <row r="13" spans="2:5" ht="13.5" hidden="1" outlineLevel="1">
      <c r="B13" t="s">
        <v>54</v>
      </c>
      <c r="C13" s="10">
        <f>'B資金収支計算書'!C13/1000</f>
        <v>50</v>
      </c>
      <c r="D13" s="10">
        <f>'B資金収支計算書'!D13/1000</f>
        <v>50</v>
      </c>
      <c r="E13" s="10">
        <f>'B資金収支計算書'!E13/1000</f>
        <v>0</v>
      </c>
    </row>
    <row r="14" spans="2:5" ht="13.5" hidden="1" outlineLevel="1">
      <c r="B14" t="s">
        <v>8</v>
      </c>
      <c r="C14" s="10">
        <f>'B資金収支計算書'!C14/1000</f>
        <v>4</v>
      </c>
      <c r="D14" s="10">
        <f>'B資金収支計算書'!D14/1000</f>
        <v>35.021</v>
      </c>
      <c r="E14" s="10">
        <f>'B資金収支計算書'!E14/1000</f>
        <v>31.021</v>
      </c>
    </row>
    <row r="15" spans="2:5" ht="13.5" hidden="1" outlineLevel="1">
      <c r="B15" t="s">
        <v>26</v>
      </c>
      <c r="C15" s="10">
        <f>'B資金収支計算書'!C15/1000</f>
        <v>126</v>
      </c>
      <c r="D15" s="10">
        <f>'B資金収支計算書'!D15/1000</f>
        <v>138.136</v>
      </c>
      <c r="E15" s="10">
        <f>'B資金収支計算書'!E15/1000</f>
        <v>12.136</v>
      </c>
    </row>
    <row r="16" spans="2:5" ht="13.5" collapsed="1">
      <c r="B16" s="2" t="s">
        <v>44</v>
      </c>
      <c r="C16" s="15">
        <v>424337</v>
      </c>
      <c r="D16" s="15">
        <v>424703</v>
      </c>
      <c r="E16" s="15">
        <v>-366</v>
      </c>
    </row>
    <row r="17" spans="2:5" ht="13.5" hidden="1" outlineLevel="1">
      <c r="B17" t="s">
        <v>9</v>
      </c>
      <c r="C17" s="16">
        <f>'B資金収支計算書'!C17/1000</f>
        <v>249038</v>
      </c>
      <c r="D17" s="16">
        <f>'B資金収支計算書'!D17/1000</f>
        <v>243097.278</v>
      </c>
      <c r="E17" s="16">
        <f>'B資金収支計算書'!E17/1000</f>
        <v>5940.722</v>
      </c>
    </row>
    <row r="18" spans="2:5" ht="13.5" hidden="1" outlineLevel="1">
      <c r="B18" t="s">
        <v>11</v>
      </c>
      <c r="C18" s="16">
        <f>'B資金収支計算書'!C18/1000</f>
        <v>52637</v>
      </c>
      <c r="D18" s="16">
        <f>'B資金収支計算書'!D18/1000</f>
        <v>50618.456</v>
      </c>
      <c r="E18" s="16">
        <f>'B資金収支計算書'!E18/1000</f>
        <v>2018.544</v>
      </c>
    </row>
    <row r="19" spans="2:5" ht="13.5" hidden="1" outlineLevel="1">
      <c r="B19" t="s">
        <v>10</v>
      </c>
      <c r="C19" s="16">
        <f>'B資金収支計算書'!C19/1000</f>
        <v>39582</v>
      </c>
      <c r="D19" s="16">
        <f>'B資金収支計算書'!D19/1000</f>
        <v>35524.174</v>
      </c>
      <c r="E19" s="16">
        <f>'B資金収支計算書'!E19/1000</f>
        <v>4057.826</v>
      </c>
    </row>
    <row r="20" spans="2:5" ht="13.5" hidden="1" outlineLevel="1">
      <c r="B20" t="s">
        <v>12</v>
      </c>
      <c r="C20" s="16">
        <f>'B資金収支計算書'!C20/1000</f>
        <v>0</v>
      </c>
      <c r="D20" s="16">
        <f>'B資金収支計算書'!D20/1000</f>
        <v>0</v>
      </c>
      <c r="E20" s="16">
        <f>'B資金収支計算書'!E20/1000</f>
        <v>0</v>
      </c>
    </row>
    <row r="21" spans="2:5" ht="13.5" hidden="1" outlineLevel="1">
      <c r="B21" t="s">
        <v>38</v>
      </c>
      <c r="C21" s="16">
        <f>'B資金収支計算書'!C21/1000</f>
        <v>2878</v>
      </c>
      <c r="D21" s="16">
        <f>'B資金収支計算書'!D21/1000</f>
        <v>2825.4</v>
      </c>
      <c r="E21" s="16">
        <f>'B資金収支計算書'!E21/1000</f>
        <v>52.6</v>
      </c>
    </row>
    <row r="22" spans="2:5" ht="13.5" hidden="1" outlineLevel="1">
      <c r="B22" t="s">
        <v>27</v>
      </c>
      <c r="C22" s="16">
        <f>'B資金収支計算書'!C22/1000</f>
        <v>1</v>
      </c>
      <c r="D22" s="16">
        <f>'B資金収支計算書'!D22/1000</f>
        <v>0</v>
      </c>
      <c r="E22" s="16">
        <f>'B資金収支計算書'!E22/1000</f>
        <v>1</v>
      </c>
    </row>
    <row r="23" spans="2:5" ht="13.5" collapsed="1">
      <c r="B23" s="2" t="s">
        <v>45</v>
      </c>
      <c r="C23" s="15">
        <v>359910</v>
      </c>
      <c r="D23" s="15">
        <v>345583</v>
      </c>
      <c r="E23" s="15">
        <v>14327</v>
      </c>
    </row>
    <row r="24" spans="2:5" ht="27">
      <c r="B24" s="5" t="s">
        <v>50</v>
      </c>
      <c r="C24" s="15">
        <v>64427</v>
      </c>
      <c r="D24" s="15">
        <v>79120</v>
      </c>
      <c r="E24" s="15">
        <v>-14693</v>
      </c>
    </row>
    <row r="26" ht="13.5">
      <c r="A26" t="s">
        <v>21</v>
      </c>
    </row>
    <row r="27" spans="2:5" ht="13.5" hidden="1" outlineLevel="1">
      <c r="B27" t="s">
        <v>40</v>
      </c>
      <c r="C27" s="10">
        <f>'B資金収支計算書'!C27/1000</f>
        <v>1750</v>
      </c>
      <c r="D27" s="10">
        <f>'B資金収支計算書'!D27/1000</f>
        <v>1750</v>
      </c>
      <c r="E27" s="10">
        <f>'B資金収支計算書'!E27/1000</f>
        <v>0</v>
      </c>
    </row>
    <row r="28" spans="2:5" ht="13.5" hidden="1" outlineLevel="1">
      <c r="B28" t="s">
        <v>41</v>
      </c>
      <c r="C28" s="10">
        <f>'B資金収支計算書'!C28/1000</f>
        <v>0</v>
      </c>
      <c r="D28" s="10">
        <f>'B資金収支計算書'!D28/1000</f>
        <v>0</v>
      </c>
      <c r="E28" s="10">
        <f>'B資金収支計算書'!E28/1000</f>
        <v>0</v>
      </c>
    </row>
    <row r="29" spans="2:5" ht="13.5" hidden="1" outlineLevel="1">
      <c r="B29" t="s">
        <v>29</v>
      </c>
      <c r="C29" s="10">
        <f>'B資金収支計算書'!C29/1000</f>
        <v>0</v>
      </c>
      <c r="D29" s="10">
        <f>'B資金収支計算書'!D29/1000</f>
        <v>0</v>
      </c>
      <c r="E29" s="10">
        <f>'B資金収支計算書'!E29/1000</f>
        <v>0</v>
      </c>
    </row>
    <row r="30" spans="2:5" ht="13.5" hidden="1" outlineLevel="1">
      <c r="B30" t="s">
        <v>42</v>
      </c>
      <c r="C30" s="10">
        <f>'B資金収支計算書'!C30/1000</f>
        <v>0</v>
      </c>
      <c r="D30" s="10">
        <f>'B資金収支計算書'!D30/1000</f>
        <v>0</v>
      </c>
      <c r="E30" s="10">
        <f>'B資金収支計算書'!E30/1000</f>
        <v>0</v>
      </c>
    </row>
    <row r="31" spans="2:5" ht="13.5" collapsed="1">
      <c r="B31" s="2" t="s">
        <v>13</v>
      </c>
      <c r="C31" s="15"/>
      <c r="D31" s="15">
        <v>48</v>
      </c>
      <c r="E31" s="15">
        <v>-48</v>
      </c>
    </row>
    <row r="32" spans="2:5" ht="13.5" hidden="1" outlineLevel="1">
      <c r="B32" t="s">
        <v>15</v>
      </c>
      <c r="C32" s="16">
        <f>'B資金収支計算書'!C32/1000</f>
        <v>22326</v>
      </c>
      <c r="D32" s="16">
        <f>'B資金収支計算書'!D32/1000</f>
        <v>21150</v>
      </c>
      <c r="E32" s="16">
        <f>'B資金収支計算書'!E32/1000</f>
        <v>1176</v>
      </c>
    </row>
    <row r="33" spans="2:5" ht="13.5" hidden="1" outlineLevel="1">
      <c r="B33" t="s">
        <v>28</v>
      </c>
      <c r="C33" s="16"/>
      <c r="D33" s="16"/>
      <c r="E33" s="16"/>
    </row>
    <row r="34" spans="2:5" ht="13.5" hidden="1" outlineLevel="1">
      <c r="B34" t="s">
        <v>29</v>
      </c>
      <c r="C34" s="16"/>
      <c r="D34" s="16"/>
      <c r="E34" s="16"/>
    </row>
    <row r="35" spans="2:5" ht="13.5" collapsed="1">
      <c r="B35" s="2" t="s">
        <v>14</v>
      </c>
      <c r="C35" s="15">
        <v>24299</v>
      </c>
      <c r="D35" s="15">
        <v>23621</v>
      </c>
      <c r="E35" s="15">
        <v>678</v>
      </c>
    </row>
    <row r="36" spans="2:5" ht="27">
      <c r="B36" s="5" t="s">
        <v>20</v>
      </c>
      <c r="C36" s="15">
        <v>-24299</v>
      </c>
      <c r="D36" s="15">
        <v>-23573</v>
      </c>
      <c r="E36" s="15">
        <v>-726</v>
      </c>
    </row>
    <row r="37" ht="13.5">
      <c r="B37" s="4"/>
    </row>
    <row r="38" ht="13.5">
      <c r="A38" t="s">
        <v>48</v>
      </c>
    </row>
    <row r="39" spans="2:5" ht="13.5" hidden="1" outlineLevel="1">
      <c r="B39" t="s">
        <v>30</v>
      </c>
      <c r="C39" s="10">
        <f>'B資金収支計算書'!C39/1000</f>
        <v>7354</v>
      </c>
      <c r="D39" s="10">
        <f>'B資金収支計算書'!D39/1000</f>
        <v>39960.074</v>
      </c>
      <c r="E39" s="10">
        <f>'B資金収支計算書'!E39/1000</f>
        <v>32606.074</v>
      </c>
    </row>
    <row r="40" spans="2:5" ht="13.5" collapsed="1">
      <c r="B40" s="2" t="s">
        <v>51</v>
      </c>
      <c r="C40" s="15">
        <v>8398</v>
      </c>
      <c r="D40" s="15">
        <v>124348</v>
      </c>
      <c r="E40" s="15">
        <v>-115950</v>
      </c>
    </row>
    <row r="41" spans="2:5" ht="13.5" hidden="1" outlineLevel="1">
      <c r="B41" t="s">
        <v>39</v>
      </c>
      <c r="C41" s="16">
        <f>'B資金収支計算書'!C41/1000</f>
        <v>30000</v>
      </c>
      <c r="D41" s="16">
        <f>'B資金収支計算書'!D41/1000</f>
        <v>30000</v>
      </c>
      <c r="E41" s="16">
        <f>'B資金収支計算書'!E41/1000</f>
        <v>0</v>
      </c>
    </row>
    <row r="42" spans="2:5" ht="13.5" hidden="1" outlineLevel="1">
      <c r="B42" t="s">
        <v>32</v>
      </c>
      <c r="C42" s="16">
        <f>'B資金収支計算書'!C42/1000</f>
        <v>7354</v>
      </c>
      <c r="D42" s="16">
        <f>'B資金収支計算書'!D42/1000</f>
        <v>39960.074</v>
      </c>
      <c r="E42" s="16">
        <f>'B資金収支計算書'!E42/1000</f>
        <v>-32606.074</v>
      </c>
    </row>
    <row r="43" spans="2:5" ht="13.5" collapsed="1">
      <c r="B43" s="2" t="s">
        <v>34</v>
      </c>
      <c r="C43" s="15">
        <v>48398</v>
      </c>
      <c r="D43" s="15">
        <v>164348</v>
      </c>
      <c r="E43" s="15">
        <v>-115950</v>
      </c>
    </row>
    <row r="44" spans="2:5" ht="27">
      <c r="B44" s="5" t="s">
        <v>36</v>
      </c>
      <c r="C44" s="15">
        <v>-40000</v>
      </c>
      <c r="D44" s="15">
        <v>-40000</v>
      </c>
      <c r="E44" s="15">
        <f>'B資金収支計算書'!E44/1000</f>
        <v>0</v>
      </c>
    </row>
    <row r="46" spans="2:5" ht="13.5">
      <c r="B46" s="2" t="s">
        <v>18</v>
      </c>
      <c r="C46" s="12">
        <v>0</v>
      </c>
      <c r="D46" s="13"/>
      <c r="E46" s="13"/>
    </row>
    <row r="47" spans="2:5" ht="27">
      <c r="B47" s="5" t="s">
        <v>19</v>
      </c>
      <c r="C47" s="15">
        <v>128</v>
      </c>
      <c r="D47" s="15">
        <v>15546</v>
      </c>
      <c r="E47" s="15">
        <v>-15419</v>
      </c>
    </row>
    <row r="49" spans="2:5" ht="13.5">
      <c r="B49" s="2" t="s">
        <v>16</v>
      </c>
      <c r="C49" s="12"/>
      <c r="D49" s="15">
        <v>159273</v>
      </c>
      <c r="E49" s="15">
        <v>-159273</v>
      </c>
    </row>
    <row r="50" spans="2:5" ht="13.5">
      <c r="B50" s="2" t="s">
        <v>17</v>
      </c>
      <c r="C50" s="15">
        <v>128</v>
      </c>
      <c r="D50" s="15">
        <v>174820</v>
      </c>
      <c r="E50" s="15">
        <v>-174692</v>
      </c>
    </row>
  </sheetData>
  <sheetProtection/>
  <mergeCells count="4">
    <mergeCell ref="A1:E1"/>
    <mergeCell ref="A2:E2"/>
    <mergeCell ref="A3:E3"/>
    <mergeCell ref="H9:L9"/>
  </mergeCells>
  <printOptions/>
  <pageMargins left="0.83" right="0.43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miyuki</dc:creator>
  <cp:keywords/>
  <dc:description/>
  <cp:lastModifiedBy>miyuki17</cp:lastModifiedBy>
  <cp:lastPrinted>2019-09-12T04:38:26Z</cp:lastPrinted>
  <dcterms:created xsi:type="dcterms:W3CDTF">2013-07-27T07:53:06Z</dcterms:created>
  <dcterms:modified xsi:type="dcterms:W3CDTF">2019-09-12T04:39:21Z</dcterms:modified>
  <cp:category/>
  <cp:version/>
  <cp:contentType/>
  <cp:contentStatus/>
</cp:coreProperties>
</file>